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11760" activeTab="0"/>
  </bookViews>
  <sheets>
    <sheet name="Teams Balance Sheet" sheetId="1" r:id="rId1"/>
    <sheet name="Governance Guidlines" sheetId="2" r:id="rId2"/>
    <sheet name="Budget 2014 15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Seddon, Matthew</author>
  </authors>
  <commentList>
    <comment ref="B48" authorId="0">
      <text>
        <r>
          <rPr>
            <b/>
            <sz val="9"/>
            <rFont val="Tahoma"/>
            <family val="2"/>
          </rPr>
          <t>Seddon, Matthew: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<sst xmlns="http://schemas.openxmlformats.org/spreadsheetml/2006/main" count="108" uniqueCount="99">
  <si>
    <t>Team</t>
  </si>
  <si>
    <t>Opening Balance</t>
  </si>
  <si>
    <t>Subs</t>
  </si>
  <si>
    <t>Fines</t>
  </si>
  <si>
    <t>Pitches</t>
  </si>
  <si>
    <t>Dinner</t>
  </si>
  <si>
    <t>Payments</t>
  </si>
  <si>
    <t>Balance</t>
  </si>
  <si>
    <t>Club Albion</t>
  </si>
  <si>
    <t>Club Colts</t>
  </si>
  <si>
    <t>Club Wanderers</t>
  </si>
  <si>
    <t>German All Stars</t>
  </si>
  <si>
    <t>Storehouse Squadron</t>
  </si>
  <si>
    <t>Interglobo Colloids</t>
  </si>
  <si>
    <t>KCC Dragons</t>
  </si>
  <si>
    <t>KCC Knights</t>
  </si>
  <si>
    <t>San Miguel Boca Seniors</t>
  </si>
  <si>
    <t>Swiss XI</t>
  </si>
  <si>
    <t>USRC</t>
  </si>
  <si>
    <t>ANP</t>
  </si>
  <si>
    <t>Antonhill</t>
  </si>
  <si>
    <t>Azzurri</t>
  </si>
  <si>
    <t>Corinthians</t>
  </si>
  <si>
    <t>Dynamo</t>
  </si>
  <si>
    <t>French Kiss</t>
  </si>
  <si>
    <t>Storehouse Hearts</t>
  </si>
  <si>
    <t>HKDC Mobsters</t>
  </si>
  <si>
    <t>SFALO Oxford</t>
  </si>
  <si>
    <t>White Youth</t>
  </si>
  <si>
    <t>CS Old Boys</t>
  </si>
  <si>
    <t>GGFC</t>
  </si>
  <si>
    <t>Grasshoppers</t>
  </si>
  <si>
    <t>HKU70s</t>
  </si>
  <si>
    <t>HKUSA</t>
  </si>
  <si>
    <t>HOB</t>
  </si>
  <si>
    <t>Outward Bound</t>
  </si>
  <si>
    <t>Power 22</t>
  </si>
  <si>
    <t>University</t>
  </si>
  <si>
    <t>WYFC06</t>
  </si>
  <si>
    <t>WYFC84</t>
  </si>
  <si>
    <t>Yan Po</t>
  </si>
  <si>
    <t>Bapcoll</t>
  </si>
  <si>
    <t>CAPS</t>
  </si>
  <si>
    <t>Darts</t>
  </si>
  <si>
    <t>Green Cypress FC</t>
  </si>
  <si>
    <t>HKSS</t>
  </si>
  <si>
    <t>Hung Art</t>
  </si>
  <si>
    <t>IES</t>
  </si>
  <si>
    <t>Rising Sun</t>
  </si>
  <si>
    <t>Scorpions</t>
  </si>
  <si>
    <t>Skyline</t>
  </si>
  <si>
    <t>Standard Chartered</t>
  </si>
  <si>
    <t>Youth Coaches</t>
  </si>
  <si>
    <t>Goal Visio</t>
  </si>
  <si>
    <t>Bakertilly Spartans</t>
  </si>
  <si>
    <t>Division 2</t>
  </si>
  <si>
    <t>Division 3</t>
  </si>
  <si>
    <t>Division 4</t>
  </si>
  <si>
    <t>YYL Financial Governance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</si>
  <si>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Treasurer to prepare Budget in consultation with Exco.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</si>
  <si>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 xml:space="preserve">AO to hold cheque books 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</si>
  <si>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AO to check and recommend payments on receipt of invoices (also request invoices for costs contained in budget plan if  YYL does not receive invoices in a timely manner)</t>
    </r>
  </si>
  <si>
    <r>
      <t>4)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AO to prepare cheques</t>
    </r>
  </si>
  <si>
    <r>
      <t>5)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 xml:space="preserve">Chairman to sign cheques.  (AO may also sign if Chairman is unavailable subject to Treasurer approving - Treasurer may also sign cheques) </t>
    </r>
  </si>
  <si>
    <r>
      <t>6)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 xml:space="preserve">AO to record and hold record of payments and money received </t>
    </r>
  </si>
  <si>
    <r>
      <t>7)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 xml:space="preserve">Individual cheques for amounts less than HK$ 10k can be signed without Treasurer approval provided the item is conatined in the approved Budget  </t>
    </r>
  </si>
  <si>
    <r>
      <t>8)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Extraordinary payments not contained in the Budget require Treasurers approval for any payments above HK$ 5k and Exco approval for amounts above HK$ 10k</t>
    </r>
  </si>
  <si>
    <t>Budget</t>
  </si>
  <si>
    <t>Total Income</t>
  </si>
  <si>
    <t>Total Expenditure</t>
  </si>
  <si>
    <t>Defecit / Surplus for the year</t>
  </si>
  <si>
    <t>Income</t>
  </si>
  <si>
    <t>Team Subscriptions</t>
  </si>
  <si>
    <t>League Sponsorship</t>
  </si>
  <si>
    <t>Pitches Income</t>
  </si>
  <si>
    <t>Annual Dinner</t>
  </si>
  <si>
    <t>Misc</t>
  </si>
  <si>
    <t>Expenditure</t>
  </si>
  <si>
    <t>Referees</t>
  </si>
  <si>
    <t>Physios</t>
  </si>
  <si>
    <t>6's and League / committee expense and meetings</t>
  </si>
  <si>
    <t>Admin Officer</t>
  </si>
  <si>
    <t>7's expenses</t>
  </si>
  <si>
    <t>Trophies</t>
  </si>
  <si>
    <t>Insurance</t>
  </si>
  <si>
    <t>Website</t>
  </si>
  <si>
    <t>Charity Donations</t>
  </si>
  <si>
    <t>Accounting and admin fee</t>
  </si>
  <si>
    <t>kings park sa membership</t>
  </si>
  <si>
    <t>unfound</t>
  </si>
  <si>
    <t>to pay</t>
  </si>
  <si>
    <t>fines</t>
  </si>
  <si>
    <t>dinner</t>
  </si>
  <si>
    <t>accounted</t>
  </si>
  <si>
    <t>Total</t>
  </si>
  <si>
    <t>HKD</t>
  </si>
  <si>
    <t>2014-15</t>
  </si>
  <si>
    <t>Friends of Barclays</t>
  </si>
  <si>
    <t>Division 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</si>
</sst>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$-1409]#,##0.00"/>
    <numFmt numFmtId="166" formatCode="[$$-2409]#,##0.00"/>
    <numFmt numFmtId="167" formatCode="[$$-83E]#,##0.00"/>
    <numFmt numFmtId="168" formatCode="&quot;$&quot;#,##0.00"/>
    <numFmt numFmtId="169" formatCode="_(* #,##0_);_(* \(#,##0\);_(* &quot;-&quot;??_);_(@_)"/>
    <numFmt numFmtId="170" formatCode="_-* #,##0_-;\-* #,##0_-;_-* &quot;-&quot;??_-;_-@_-"/>
    <numFmt numFmtId="171" formatCode="#,##0_ ;\-#,##0\ "/>
    <numFmt numFmtId="172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8"/>
      <name val="Times New Roman"/>
      <family val="1"/>
    </font>
    <font>
      <sz val="12"/>
      <name val="新細明體"/>
      <family val="1"/>
    </font>
    <font>
      <sz val="11"/>
      <name val="Futura Lt BT"/>
      <family val="2"/>
    </font>
    <font>
      <b/>
      <sz val="11"/>
      <name val="Futura Lt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Futura Lt B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Futura Lt BT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 vertical="center"/>
      <protection/>
    </xf>
  </cellStyleXfs>
  <cellXfs count="5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165" fontId="0" fillId="0" borderId="0" xfId="0" applyNumberFormat="1" applyAlignment="1">
      <alignment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 indent="5"/>
    </xf>
    <xf numFmtId="0" fontId="40" fillId="14" borderId="10" xfId="0" applyFont="1" applyFill="1" applyBorder="1" applyAlignment="1">
      <alignment horizontal="center"/>
    </xf>
    <xf numFmtId="0" fontId="40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165" fontId="40" fillId="14" borderId="10" xfId="0" applyNumberFormat="1" applyFont="1" applyFill="1" applyBorder="1" applyAlignment="1">
      <alignment/>
    </xf>
    <xf numFmtId="165" fontId="40" fillId="14" borderId="10" xfId="0" applyNumberFormat="1" applyFont="1" applyFill="1" applyBorder="1" applyAlignment="1">
      <alignment horizontal="center"/>
    </xf>
    <xf numFmtId="165" fontId="0" fillId="14" borderId="10" xfId="0" applyNumberFormat="1" applyFill="1" applyBorder="1" applyAlignment="1">
      <alignment/>
    </xf>
    <xf numFmtId="168" fontId="0" fillId="0" borderId="0" xfId="0" applyNumberFormat="1" applyAlignment="1">
      <alignment/>
    </xf>
    <xf numFmtId="0" fontId="40" fillId="0" borderId="11" xfId="0" applyFont="1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0" fillId="14" borderId="13" xfId="0" applyFont="1" applyFill="1" applyBorder="1" applyAlignment="1">
      <alignment/>
    </xf>
    <xf numFmtId="165" fontId="40" fillId="14" borderId="14" xfId="0" applyNumberFormat="1" applyFont="1" applyFill="1" applyBorder="1" applyAlignment="1">
      <alignment/>
    </xf>
    <xf numFmtId="0" fontId="40" fillId="14" borderId="15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7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0" fontId="43" fillId="0" borderId="13" xfId="0" applyFont="1" applyBorder="1" applyAlignment="1">
      <alignment/>
    </xf>
    <xf numFmtId="3" fontId="43" fillId="0" borderId="0" xfId="0" applyNumberFormat="1" applyFont="1" applyAlignment="1">
      <alignment/>
    </xf>
    <xf numFmtId="3" fontId="43" fillId="0" borderId="12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3" fontId="43" fillId="0" borderId="2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一般_From SL YYL Accounts 201112 - For Paul Review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171450</xdr:rowOff>
    </xdr:from>
    <xdr:to>
      <xdr:col>9</xdr:col>
      <xdr:colOff>142875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52450"/>
          <a:ext cx="2533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0" zoomScaleNormal="80" zoomScalePageLayoutView="80" workbookViewId="0" topLeftCell="A1">
      <selection activeCell="C18" sqref="C18"/>
    </sheetView>
  </sheetViews>
  <sheetFormatPr defaultColWidth="8.8515625" defaultRowHeight="15"/>
  <cols>
    <col min="1" max="1" width="8.8515625" style="0" customWidth="1"/>
    <col min="2" max="2" width="25.7109375" style="3" bestFit="1" customWidth="1"/>
    <col min="3" max="3" width="16.00390625" style="0" bestFit="1" customWidth="1"/>
    <col min="4" max="4" width="19.421875" style="0" customWidth="1"/>
    <col min="5" max="7" width="12.00390625" style="0" bestFit="1" customWidth="1"/>
    <col min="8" max="8" width="16.7109375" style="4" customWidth="1"/>
    <col min="9" max="9" width="12.7109375" style="0" bestFit="1" customWidth="1"/>
    <col min="10" max="10" width="16.7109375" style="0" hidden="1" customWidth="1"/>
    <col min="11" max="12" width="0" style="0" hidden="1" customWidth="1"/>
    <col min="13" max="13" width="12.7109375" style="0" hidden="1" customWidth="1"/>
    <col min="14" max="14" width="10.8515625" style="0" hidden="1" customWidth="1"/>
    <col min="15" max="15" width="0" style="0" hidden="1" customWidth="1"/>
    <col min="16" max="16" width="10.00390625" style="0" bestFit="1" customWidth="1"/>
  </cols>
  <sheetData>
    <row r="1" spans="2:11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K1" s="18" t="s">
        <v>90</v>
      </c>
    </row>
    <row r="2" spans="2:12" ht="15">
      <c r="B2" s="11" t="s">
        <v>98</v>
      </c>
      <c r="C2" s="11"/>
      <c r="D2" s="11"/>
      <c r="E2" s="11"/>
      <c r="F2" s="11"/>
      <c r="G2" s="11"/>
      <c r="H2" s="15"/>
      <c r="I2" s="11"/>
      <c r="K2" t="s">
        <v>91</v>
      </c>
      <c r="L2" t="s">
        <v>92</v>
      </c>
    </row>
    <row r="3" spans="1:12" ht="15">
      <c r="A3">
        <v>1</v>
      </c>
      <c r="B3" s="48" t="s">
        <v>22</v>
      </c>
      <c r="C3" s="49">
        <v>-435</v>
      </c>
      <c r="D3" s="49">
        <v>13000</v>
      </c>
      <c r="E3" s="49">
        <v>0</v>
      </c>
      <c r="F3" s="49">
        <v>5000</v>
      </c>
      <c r="G3" s="49">
        <v>0</v>
      </c>
      <c r="H3" s="49">
        <v>0</v>
      </c>
      <c r="I3" s="49">
        <f>H3-G3-F3-E3-D3+C3</f>
        <v>-18435</v>
      </c>
      <c r="J3">
        <v>1</v>
      </c>
      <c r="K3">
        <v>0</v>
      </c>
      <c r="L3">
        <v>0</v>
      </c>
    </row>
    <row r="4" spans="1:12" ht="15">
      <c r="A4">
        <v>1</v>
      </c>
      <c r="B4" s="48" t="s">
        <v>54</v>
      </c>
      <c r="C4" s="49">
        <v>550</v>
      </c>
      <c r="D4" s="49">
        <v>13000</v>
      </c>
      <c r="E4" s="49">
        <v>0</v>
      </c>
      <c r="F4" s="49">
        <v>5000</v>
      </c>
      <c r="G4" s="49">
        <v>0</v>
      </c>
      <c r="H4" s="49">
        <v>0</v>
      </c>
      <c r="I4" s="49">
        <f aca="true" t="shared" si="0" ref="I4:I14">H4-G4-F4-E4-D4+C4</f>
        <v>-17450</v>
      </c>
      <c r="J4">
        <v>2</v>
      </c>
      <c r="K4">
        <v>0</v>
      </c>
      <c r="L4">
        <v>0</v>
      </c>
    </row>
    <row r="5" spans="1:15" ht="15">
      <c r="A5">
        <v>1</v>
      </c>
      <c r="B5" s="48" t="s">
        <v>8</v>
      </c>
      <c r="C5" s="49">
        <v>0</v>
      </c>
      <c r="D5" s="49">
        <v>13000</v>
      </c>
      <c r="E5" s="49">
        <v>0</v>
      </c>
      <c r="F5" s="49">
        <v>0</v>
      </c>
      <c r="G5" s="49">
        <v>0</v>
      </c>
      <c r="H5" s="49">
        <v>0</v>
      </c>
      <c r="I5" s="49">
        <f t="shared" si="0"/>
        <v>-13000</v>
      </c>
      <c r="J5" s="24"/>
      <c r="K5">
        <f>8550-L5</f>
        <v>5100</v>
      </c>
      <c r="L5">
        <v>3450</v>
      </c>
      <c r="N5">
        <v>13</v>
      </c>
      <c r="O5" t="s">
        <v>93</v>
      </c>
    </row>
    <row r="6" spans="1:15" ht="15">
      <c r="A6">
        <v>1</v>
      </c>
      <c r="B6" s="48" t="s">
        <v>9</v>
      </c>
      <c r="C6" s="49">
        <v>0</v>
      </c>
      <c r="D6" s="49">
        <v>13000</v>
      </c>
      <c r="E6" s="49">
        <v>0</v>
      </c>
      <c r="F6" s="49">
        <v>0</v>
      </c>
      <c r="G6" s="49">
        <v>0</v>
      </c>
      <c r="H6" s="49">
        <v>0</v>
      </c>
      <c r="I6" s="49">
        <f t="shared" si="0"/>
        <v>-13000</v>
      </c>
      <c r="J6" s="24"/>
      <c r="K6">
        <v>480</v>
      </c>
      <c r="N6">
        <f>48-15</f>
        <v>33</v>
      </c>
      <c r="O6">
        <v>13000</v>
      </c>
    </row>
    <row r="7" spans="1:15" ht="15">
      <c r="A7">
        <v>1</v>
      </c>
      <c r="B7" s="48" t="s">
        <v>10</v>
      </c>
      <c r="C7" s="49">
        <v>20</v>
      </c>
      <c r="D7" s="49">
        <v>13000</v>
      </c>
      <c r="E7" s="49">
        <v>0</v>
      </c>
      <c r="F7" s="49">
        <v>0</v>
      </c>
      <c r="G7" s="49">
        <v>0</v>
      </c>
      <c r="H7" s="49">
        <v>0</v>
      </c>
      <c r="I7" s="49">
        <f t="shared" si="0"/>
        <v>-12980</v>
      </c>
      <c r="J7" s="24"/>
      <c r="K7">
        <f>11720-L7</f>
        <v>6200</v>
      </c>
      <c r="L7">
        <v>5520</v>
      </c>
      <c r="N7">
        <v>2</v>
      </c>
      <c r="O7" t="s">
        <v>90</v>
      </c>
    </row>
    <row r="8" spans="1:12" ht="15">
      <c r="A8">
        <v>1</v>
      </c>
      <c r="B8" s="48" t="s">
        <v>24</v>
      </c>
      <c r="C8" s="49">
        <v>0</v>
      </c>
      <c r="D8" s="49">
        <v>13000</v>
      </c>
      <c r="E8" s="49">
        <v>0</v>
      </c>
      <c r="F8" s="49">
        <v>10000</v>
      </c>
      <c r="G8" s="49">
        <v>0</v>
      </c>
      <c r="H8" s="49">
        <v>0</v>
      </c>
      <c r="I8" s="49">
        <f t="shared" si="0"/>
        <v>-23000</v>
      </c>
      <c r="J8" s="24"/>
      <c r="K8">
        <v>0</v>
      </c>
      <c r="L8">
        <v>0</v>
      </c>
    </row>
    <row r="9" spans="1:12" ht="15">
      <c r="A9">
        <v>1</v>
      </c>
      <c r="B9" s="48" t="s">
        <v>11</v>
      </c>
      <c r="C9" s="49">
        <v>0</v>
      </c>
      <c r="D9" s="49">
        <v>13000</v>
      </c>
      <c r="E9" s="49">
        <v>0</v>
      </c>
      <c r="F9" s="49">
        <v>5000</v>
      </c>
      <c r="G9" s="49">
        <v>0</v>
      </c>
      <c r="H9" s="49">
        <v>0</v>
      </c>
      <c r="I9" s="49">
        <f t="shared" si="0"/>
        <v>-18000</v>
      </c>
      <c r="J9" s="25"/>
      <c r="K9">
        <v>0</v>
      </c>
      <c r="L9">
        <v>0</v>
      </c>
    </row>
    <row r="10" spans="1:12" ht="15">
      <c r="A10">
        <v>1</v>
      </c>
      <c r="B10" s="48" t="s">
        <v>16</v>
      </c>
      <c r="C10" s="49">
        <v>420</v>
      </c>
      <c r="D10" s="49">
        <v>13000</v>
      </c>
      <c r="E10" s="49">
        <v>0</v>
      </c>
      <c r="F10" s="49">
        <v>5000</v>
      </c>
      <c r="G10" s="49">
        <v>0</v>
      </c>
      <c r="H10" s="49">
        <v>0</v>
      </c>
      <c r="I10" s="49">
        <f t="shared" si="0"/>
        <v>-17580</v>
      </c>
      <c r="J10">
        <v>3</v>
      </c>
      <c r="K10">
        <v>0</v>
      </c>
      <c r="L10">
        <v>0</v>
      </c>
    </row>
    <row r="11" spans="1:12" ht="15">
      <c r="A11">
        <v>1</v>
      </c>
      <c r="B11" s="48" t="s">
        <v>14</v>
      </c>
      <c r="C11" s="49">
        <v>0</v>
      </c>
      <c r="D11" s="49">
        <v>13000</v>
      </c>
      <c r="E11" s="49">
        <v>0</v>
      </c>
      <c r="F11" s="49">
        <v>0</v>
      </c>
      <c r="G11" s="49">
        <v>0</v>
      </c>
      <c r="H11" s="49">
        <v>0</v>
      </c>
      <c r="I11" s="49">
        <f t="shared" si="0"/>
        <v>-13000</v>
      </c>
      <c r="J11" s="21">
        <v>4</v>
      </c>
      <c r="K11">
        <v>0</v>
      </c>
      <c r="L11">
        <v>0</v>
      </c>
    </row>
    <row r="12" spans="1:12" ht="15">
      <c r="A12">
        <v>1</v>
      </c>
      <c r="B12" s="48" t="s">
        <v>12</v>
      </c>
      <c r="C12" s="49">
        <v>0</v>
      </c>
      <c r="D12" s="49">
        <v>13000</v>
      </c>
      <c r="E12" s="49">
        <v>0</v>
      </c>
      <c r="F12" s="49">
        <v>5000</v>
      </c>
      <c r="G12" s="49">
        <v>0</v>
      </c>
      <c r="H12" s="49">
        <v>0</v>
      </c>
      <c r="I12" s="49">
        <f t="shared" si="0"/>
        <v>-18000</v>
      </c>
      <c r="J12" s="24"/>
      <c r="K12">
        <f>8780-L12</f>
        <v>7400</v>
      </c>
      <c r="L12">
        <v>1380</v>
      </c>
    </row>
    <row r="13" spans="1:12" ht="15">
      <c r="A13">
        <v>1</v>
      </c>
      <c r="B13" s="48" t="s">
        <v>17</v>
      </c>
      <c r="C13" s="49">
        <v>0</v>
      </c>
      <c r="D13" s="49">
        <v>13000</v>
      </c>
      <c r="E13" s="49">
        <v>0</v>
      </c>
      <c r="F13" s="49">
        <v>5000</v>
      </c>
      <c r="G13" s="49">
        <v>0</v>
      </c>
      <c r="H13" s="49">
        <v>0</v>
      </c>
      <c r="I13" s="49">
        <f t="shared" si="0"/>
        <v>-18000</v>
      </c>
      <c r="J13">
        <v>5</v>
      </c>
      <c r="K13">
        <v>0</v>
      </c>
      <c r="L13">
        <v>0</v>
      </c>
    </row>
    <row r="14" spans="1:14" ht="15">
      <c r="A14">
        <v>1</v>
      </c>
      <c r="B14" s="48" t="s">
        <v>18</v>
      </c>
      <c r="C14" s="49">
        <v>0</v>
      </c>
      <c r="D14" s="49">
        <v>13000</v>
      </c>
      <c r="E14" s="49">
        <v>0</v>
      </c>
      <c r="F14" s="49">
        <v>0</v>
      </c>
      <c r="G14" s="49">
        <v>0</v>
      </c>
      <c r="H14" s="49">
        <v>0</v>
      </c>
      <c r="I14" s="49">
        <f t="shared" si="0"/>
        <v>-13000</v>
      </c>
      <c r="J14" s="21">
        <v>6</v>
      </c>
      <c r="K14">
        <f>7855-L14</f>
        <v>1300</v>
      </c>
      <c r="L14">
        <v>6555</v>
      </c>
      <c r="N14">
        <f>G7/375</f>
        <v>0</v>
      </c>
    </row>
    <row r="15" spans="2:9" s="6" customFormat="1" ht="15">
      <c r="B15" s="11" t="s">
        <v>55</v>
      </c>
      <c r="C15" s="12"/>
      <c r="D15" s="12"/>
      <c r="E15" s="12"/>
      <c r="F15" s="12"/>
      <c r="G15" s="13"/>
      <c r="H15" s="14"/>
      <c r="I15" s="12"/>
    </row>
    <row r="16" spans="1:12" ht="15">
      <c r="A16">
        <v>2</v>
      </c>
      <c r="B16" s="48" t="s">
        <v>19</v>
      </c>
      <c r="C16" s="49">
        <v>-25</v>
      </c>
      <c r="D16" s="49">
        <v>13000</v>
      </c>
      <c r="E16" s="49">
        <v>0</v>
      </c>
      <c r="F16" s="49">
        <v>0</v>
      </c>
      <c r="G16" s="49">
        <v>0</v>
      </c>
      <c r="H16" s="49">
        <v>0</v>
      </c>
      <c r="I16" s="49">
        <f aca="true" t="shared" si="1" ref="I16:I27">H16-G16-F16-E16-D16+C16</f>
        <v>-13025</v>
      </c>
      <c r="J16" s="21">
        <v>7</v>
      </c>
      <c r="K16">
        <v>0</v>
      </c>
      <c r="L16">
        <v>0</v>
      </c>
    </row>
    <row r="17" spans="1:12" ht="15">
      <c r="A17">
        <v>2</v>
      </c>
      <c r="B17" s="48" t="s">
        <v>21</v>
      </c>
      <c r="C17" s="49">
        <v>1250</v>
      </c>
      <c r="D17" s="49">
        <v>13000</v>
      </c>
      <c r="E17" s="49">
        <v>0</v>
      </c>
      <c r="F17" s="49">
        <v>5000</v>
      </c>
      <c r="G17" s="49">
        <v>0</v>
      </c>
      <c r="H17" s="49">
        <v>0</v>
      </c>
      <c r="I17" s="49">
        <f t="shared" si="1"/>
        <v>-16750</v>
      </c>
      <c r="J17" s="22">
        <v>8</v>
      </c>
      <c r="K17">
        <f>8605-L17</f>
        <v>5500</v>
      </c>
      <c r="L17">
        <v>3105</v>
      </c>
    </row>
    <row r="18" spans="1:12" ht="15">
      <c r="A18">
        <v>2</v>
      </c>
      <c r="B18" s="48" t="s">
        <v>13</v>
      </c>
      <c r="C18" s="49">
        <v>0</v>
      </c>
      <c r="D18" s="49">
        <v>13000</v>
      </c>
      <c r="E18" s="49">
        <v>0</v>
      </c>
      <c r="F18" s="49">
        <v>5000</v>
      </c>
      <c r="G18" s="49">
        <v>0</v>
      </c>
      <c r="H18" s="49">
        <v>0</v>
      </c>
      <c r="I18" s="49">
        <f t="shared" si="1"/>
        <v>-18000</v>
      </c>
      <c r="J18" s="22">
        <v>9</v>
      </c>
      <c r="K18">
        <f>13690-L18</f>
        <v>6100</v>
      </c>
      <c r="L18">
        <v>7590</v>
      </c>
    </row>
    <row r="19" spans="1:12" ht="15">
      <c r="A19">
        <v>2</v>
      </c>
      <c r="B19" s="48" t="s">
        <v>29</v>
      </c>
      <c r="C19" s="49">
        <v>20</v>
      </c>
      <c r="D19" s="49">
        <v>13000</v>
      </c>
      <c r="E19" s="49">
        <v>0</v>
      </c>
      <c r="F19" s="49">
        <v>5000</v>
      </c>
      <c r="G19" s="49">
        <v>0</v>
      </c>
      <c r="H19" s="49">
        <v>0</v>
      </c>
      <c r="I19" s="49">
        <f t="shared" si="1"/>
        <v>-17980</v>
      </c>
      <c r="J19" s="22">
        <v>10</v>
      </c>
      <c r="K19">
        <v>0</v>
      </c>
      <c r="L19">
        <v>0</v>
      </c>
    </row>
    <row r="20" spans="1:12" ht="15">
      <c r="A20">
        <v>2</v>
      </c>
      <c r="B20" s="48" t="s">
        <v>30</v>
      </c>
      <c r="C20" s="49">
        <v>0</v>
      </c>
      <c r="D20" s="49">
        <v>13000</v>
      </c>
      <c r="E20" s="49">
        <v>0</v>
      </c>
      <c r="F20" s="49">
        <v>5000</v>
      </c>
      <c r="G20" s="49">
        <v>0</v>
      </c>
      <c r="H20" s="49">
        <v>0</v>
      </c>
      <c r="I20" s="49">
        <f t="shared" si="1"/>
        <v>-18000</v>
      </c>
      <c r="J20" s="24"/>
      <c r="K20">
        <f>8080-L20</f>
        <v>3250</v>
      </c>
      <c r="L20">
        <v>4830</v>
      </c>
    </row>
    <row r="21" spans="1:14" ht="15">
      <c r="A21">
        <v>2</v>
      </c>
      <c r="B21" s="48" t="s">
        <v>26</v>
      </c>
      <c r="C21" s="49">
        <v>0</v>
      </c>
      <c r="D21" s="49">
        <v>13000</v>
      </c>
      <c r="E21" s="49">
        <v>0</v>
      </c>
      <c r="F21" s="49">
        <v>5000</v>
      </c>
      <c r="G21" s="49">
        <v>0</v>
      </c>
      <c r="H21" s="49">
        <v>0</v>
      </c>
      <c r="I21" s="49">
        <f t="shared" si="1"/>
        <v>-18000</v>
      </c>
      <c r="J21" s="25"/>
      <c r="K21">
        <f>5380-L21</f>
        <v>4000</v>
      </c>
      <c r="L21">
        <v>1380</v>
      </c>
      <c r="N21" s="7"/>
    </row>
    <row r="22" spans="1:12" ht="15">
      <c r="A22">
        <v>2</v>
      </c>
      <c r="B22" s="48" t="s">
        <v>15</v>
      </c>
      <c r="C22" s="49">
        <v>0</v>
      </c>
      <c r="D22" s="49">
        <v>13000</v>
      </c>
      <c r="E22" s="49">
        <v>0</v>
      </c>
      <c r="F22" s="49">
        <v>0</v>
      </c>
      <c r="G22" s="49">
        <v>0</v>
      </c>
      <c r="H22" s="49">
        <v>0</v>
      </c>
      <c r="I22" s="49">
        <f t="shared" si="1"/>
        <v>-13000</v>
      </c>
      <c r="J22" s="22">
        <v>11</v>
      </c>
      <c r="K22">
        <v>0</v>
      </c>
      <c r="L22">
        <v>0</v>
      </c>
    </row>
    <row r="23" spans="1:12" ht="15">
      <c r="A23">
        <v>2</v>
      </c>
      <c r="B23" s="48" t="s">
        <v>20</v>
      </c>
      <c r="C23" s="49">
        <v>0</v>
      </c>
      <c r="D23" s="49">
        <v>13000</v>
      </c>
      <c r="E23" s="49">
        <v>0</v>
      </c>
      <c r="F23" s="49">
        <v>5000</v>
      </c>
      <c r="G23" s="49">
        <v>0</v>
      </c>
      <c r="H23" s="49">
        <v>0</v>
      </c>
      <c r="I23" s="49">
        <f t="shared" si="1"/>
        <v>-18000</v>
      </c>
      <c r="J23" s="22">
        <v>12</v>
      </c>
      <c r="K23">
        <f>4580-L23</f>
        <v>3200</v>
      </c>
      <c r="L23">
        <v>1380</v>
      </c>
    </row>
    <row r="24" spans="1:12" ht="15">
      <c r="A24">
        <v>2</v>
      </c>
      <c r="B24" s="48" t="s">
        <v>27</v>
      </c>
      <c r="C24" s="49">
        <v>0</v>
      </c>
      <c r="D24" s="49">
        <v>13000</v>
      </c>
      <c r="E24" s="49">
        <v>0</v>
      </c>
      <c r="F24" s="49">
        <v>0</v>
      </c>
      <c r="G24" s="49">
        <v>0</v>
      </c>
      <c r="H24" s="49">
        <v>0</v>
      </c>
      <c r="I24" s="49">
        <f t="shared" si="1"/>
        <v>-13000</v>
      </c>
      <c r="J24" s="22">
        <v>13</v>
      </c>
      <c r="L24">
        <v>1180</v>
      </c>
    </row>
    <row r="25" spans="1:12" ht="15">
      <c r="A25">
        <v>2</v>
      </c>
      <c r="B25" s="48" t="s">
        <v>25</v>
      </c>
      <c r="C25" s="49">
        <v>0</v>
      </c>
      <c r="D25" s="49">
        <v>13000</v>
      </c>
      <c r="E25" s="49">
        <v>0</v>
      </c>
      <c r="F25" s="49">
        <v>0</v>
      </c>
      <c r="G25" s="49">
        <v>0</v>
      </c>
      <c r="H25" s="49">
        <v>0</v>
      </c>
      <c r="I25" s="49">
        <f t="shared" si="1"/>
        <v>-13000</v>
      </c>
      <c r="J25" s="24"/>
      <c r="K25">
        <f>3125-L25</f>
        <v>1400</v>
      </c>
      <c r="L25">
        <v>1725</v>
      </c>
    </row>
    <row r="26" spans="1:12" ht="15">
      <c r="A26">
        <v>2</v>
      </c>
      <c r="B26" s="48" t="s">
        <v>32</v>
      </c>
      <c r="C26" s="49">
        <v>-100</v>
      </c>
      <c r="D26" s="49">
        <v>13000</v>
      </c>
      <c r="E26" s="49">
        <v>0</v>
      </c>
      <c r="F26" s="49">
        <v>0</v>
      </c>
      <c r="G26" s="49">
        <v>0</v>
      </c>
      <c r="H26" s="49">
        <v>0</v>
      </c>
      <c r="I26" s="49">
        <f t="shared" si="1"/>
        <v>-13100</v>
      </c>
      <c r="J26" s="22">
        <v>14</v>
      </c>
      <c r="K26" s="19">
        <v>0</v>
      </c>
      <c r="L26" s="19">
        <v>0</v>
      </c>
    </row>
    <row r="27" spans="1:12" ht="15">
      <c r="A27">
        <v>2</v>
      </c>
      <c r="B27" s="48" t="s">
        <v>38</v>
      </c>
      <c r="C27" s="49">
        <v>0</v>
      </c>
      <c r="D27" s="49">
        <v>13000</v>
      </c>
      <c r="E27" s="49">
        <v>0</v>
      </c>
      <c r="F27" s="49">
        <v>5000</v>
      </c>
      <c r="G27" s="49">
        <v>0</v>
      </c>
      <c r="H27" s="49">
        <v>0</v>
      </c>
      <c r="I27" s="49">
        <f t="shared" si="1"/>
        <v>-18000</v>
      </c>
      <c r="J27" s="22">
        <v>15</v>
      </c>
      <c r="L27">
        <v>1280</v>
      </c>
    </row>
    <row r="28" spans="2:9" ht="15">
      <c r="B28" s="11" t="s">
        <v>56</v>
      </c>
      <c r="C28" s="13"/>
      <c r="D28" s="13"/>
      <c r="E28" s="13"/>
      <c r="F28" s="13"/>
      <c r="G28" s="13"/>
      <c r="H28" s="16"/>
      <c r="I28" s="13"/>
    </row>
    <row r="29" spans="1:12" ht="15">
      <c r="A29">
        <v>3</v>
      </c>
      <c r="B29" s="48" t="s">
        <v>42</v>
      </c>
      <c r="C29" s="49">
        <v>0</v>
      </c>
      <c r="D29" s="49">
        <v>13000</v>
      </c>
      <c r="E29" s="49">
        <v>0</v>
      </c>
      <c r="F29" s="49">
        <v>0</v>
      </c>
      <c r="G29" s="49">
        <v>0</v>
      </c>
      <c r="H29" s="49">
        <v>0</v>
      </c>
      <c r="I29" s="49">
        <f aca="true" t="shared" si="2" ref="I29:I40">H29-G29-F29-E29-D29+C29</f>
        <v>-13000</v>
      </c>
      <c r="J29" s="21">
        <v>16</v>
      </c>
      <c r="K29">
        <v>0</v>
      </c>
      <c r="L29">
        <v>0</v>
      </c>
    </row>
    <row r="30" spans="1:12" ht="15">
      <c r="A30">
        <v>3</v>
      </c>
      <c r="B30" s="48" t="s">
        <v>43</v>
      </c>
      <c r="C30" s="49">
        <v>620</v>
      </c>
      <c r="D30" s="49">
        <v>13000</v>
      </c>
      <c r="E30" s="49">
        <v>0</v>
      </c>
      <c r="F30" s="49">
        <v>0</v>
      </c>
      <c r="G30" s="49">
        <v>0</v>
      </c>
      <c r="H30" s="49">
        <v>0</v>
      </c>
      <c r="I30" s="49">
        <f t="shared" si="2"/>
        <v>-12380</v>
      </c>
      <c r="J30" s="21">
        <v>17</v>
      </c>
      <c r="K30" s="19">
        <v>0</v>
      </c>
      <c r="L30" s="19">
        <v>0</v>
      </c>
    </row>
    <row r="31" spans="1:12" ht="15">
      <c r="A31">
        <v>3</v>
      </c>
      <c r="B31" s="48" t="s">
        <v>23</v>
      </c>
      <c r="C31" s="49">
        <v>0</v>
      </c>
      <c r="D31" s="49">
        <v>13000</v>
      </c>
      <c r="E31" s="49">
        <v>0</v>
      </c>
      <c r="F31" s="49">
        <v>5000</v>
      </c>
      <c r="G31" s="49">
        <v>0</v>
      </c>
      <c r="H31" s="49">
        <v>0</v>
      </c>
      <c r="I31" s="49">
        <f t="shared" si="2"/>
        <v>-18000</v>
      </c>
      <c r="J31" s="5">
        <v>18</v>
      </c>
      <c r="K31">
        <v>0</v>
      </c>
      <c r="L31">
        <v>0</v>
      </c>
    </row>
    <row r="32" spans="1:12" ht="15">
      <c r="A32">
        <v>3</v>
      </c>
      <c r="B32" s="48" t="s">
        <v>53</v>
      </c>
      <c r="C32" s="49">
        <v>100</v>
      </c>
      <c r="D32" s="49">
        <v>13000</v>
      </c>
      <c r="E32" s="49">
        <v>0</v>
      </c>
      <c r="F32" s="49">
        <v>0</v>
      </c>
      <c r="G32" s="49">
        <v>0</v>
      </c>
      <c r="H32" s="49">
        <v>0</v>
      </c>
      <c r="I32" s="49">
        <f t="shared" si="2"/>
        <v>-12900</v>
      </c>
      <c r="J32" s="24"/>
      <c r="K32">
        <v>0</v>
      </c>
      <c r="L32">
        <v>0</v>
      </c>
    </row>
    <row r="33" spans="1:12" ht="15">
      <c r="A33">
        <v>3</v>
      </c>
      <c r="B33" s="48" t="s">
        <v>44</v>
      </c>
      <c r="C33" s="49">
        <v>0</v>
      </c>
      <c r="D33" s="49">
        <v>13000</v>
      </c>
      <c r="E33" s="49">
        <v>0</v>
      </c>
      <c r="F33" s="49">
        <v>0</v>
      </c>
      <c r="G33" s="49">
        <v>0</v>
      </c>
      <c r="H33" s="49">
        <v>0</v>
      </c>
      <c r="I33" s="49">
        <f t="shared" si="2"/>
        <v>-13000</v>
      </c>
      <c r="J33" s="21">
        <v>19</v>
      </c>
      <c r="K33">
        <v>0</v>
      </c>
      <c r="L33">
        <v>0</v>
      </c>
    </row>
    <row r="34" spans="1:12" ht="15">
      <c r="A34">
        <v>3</v>
      </c>
      <c r="B34" s="48" t="s">
        <v>28</v>
      </c>
      <c r="C34" s="49">
        <v>300</v>
      </c>
      <c r="D34" s="49">
        <v>13000</v>
      </c>
      <c r="E34" s="49">
        <v>0</v>
      </c>
      <c r="F34" s="49">
        <v>0</v>
      </c>
      <c r="G34" s="49">
        <v>0</v>
      </c>
      <c r="H34" s="49">
        <v>0</v>
      </c>
      <c r="I34" s="49">
        <f t="shared" si="2"/>
        <v>-12700</v>
      </c>
      <c r="J34" s="22">
        <v>20</v>
      </c>
      <c r="K34">
        <v>0</v>
      </c>
      <c r="L34">
        <v>0</v>
      </c>
    </row>
    <row r="35" spans="1:12" ht="15">
      <c r="A35">
        <v>3</v>
      </c>
      <c r="B35" s="48" t="s">
        <v>33</v>
      </c>
      <c r="C35" s="49">
        <v>0</v>
      </c>
      <c r="D35" s="49">
        <v>13000</v>
      </c>
      <c r="E35" s="49">
        <v>0</v>
      </c>
      <c r="F35" s="49">
        <v>0</v>
      </c>
      <c r="G35" s="49">
        <v>0</v>
      </c>
      <c r="H35" s="49">
        <v>0</v>
      </c>
      <c r="I35" s="49">
        <f t="shared" si="2"/>
        <v>-13000</v>
      </c>
      <c r="J35" s="26"/>
      <c r="K35" s="5">
        <f>2270-L35</f>
        <v>200</v>
      </c>
      <c r="L35" s="5">
        <v>2070</v>
      </c>
    </row>
    <row r="36" spans="1:12" ht="15">
      <c r="A36">
        <v>3</v>
      </c>
      <c r="B36" s="48" t="s">
        <v>34</v>
      </c>
      <c r="C36" s="49">
        <v>0</v>
      </c>
      <c r="D36" s="49">
        <v>13000</v>
      </c>
      <c r="E36" s="49">
        <v>0</v>
      </c>
      <c r="F36" s="49">
        <v>0</v>
      </c>
      <c r="G36" s="49">
        <v>0</v>
      </c>
      <c r="H36" s="49">
        <v>0</v>
      </c>
      <c r="I36" s="49">
        <f t="shared" si="2"/>
        <v>-13000</v>
      </c>
      <c r="J36" s="21">
        <v>21</v>
      </c>
      <c r="K36" s="5">
        <f>14380-J36-L36</f>
        <v>12979</v>
      </c>
      <c r="L36" s="22">
        <v>1380</v>
      </c>
    </row>
    <row r="37" spans="1:12" ht="15">
      <c r="A37">
        <v>3</v>
      </c>
      <c r="B37" s="48" t="s">
        <v>47</v>
      </c>
      <c r="C37" s="49">
        <v>-150</v>
      </c>
      <c r="D37" s="49">
        <v>13000</v>
      </c>
      <c r="E37" s="49">
        <v>0</v>
      </c>
      <c r="F37" s="49">
        <v>0</v>
      </c>
      <c r="G37" s="49">
        <v>0</v>
      </c>
      <c r="H37" s="49">
        <v>0</v>
      </c>
      <c r="I37" s="49">
        <f t="shared" si="2"/>
        <v>-13150</v>
      </c>
      <c r="J37" s="24"/>
      <c r="L37" s="23">
        <v>780</v>
      </c>
    </row>
    <row r="38" spans="1:12" ht="15">
      <c r="A38">
        <v>3</v>
      </c>
      <c r="B38" s="48" t="s">
        <v>49</v>
      </c>
      <c r="C38" s="49">
        <v>0</v>
      </c>
      <c r="D38" s="49">
        <v>13000</v>
      </c>
      <c r="E38" s="49">
        <v>0</v>
      </c>
      <c r="F38" s="49">
        <v>0</v>
      </c>
      <c r="G38" s="49">
        <v>0</v>
      </c>
      <c r="H38" s="49">
        <v>0</v>
      </c>
      <c r="I38" s="49">
        <f t="shared" si="2"/>
        <v>-13000</v>
      </c>
      <c r="J38" s="22">
        <v>22</v>
      </c>
      <c r="K38">
        <f>1580-L38</f>
        <v>200</v>
      </c>
      <c r="L38" s="23">
        <v>1380</v>
      </c>
    </row>
    <row r="39" spans="1:12" ht="15">
      <c r="A39">
        <v>3</v>
      </c>
      <c r="B39" s="48" t="s">
        <v>37</v>
      </c>
      <c r="C39" s="49">
        <v>0</v>
      </c>
      <c r="D39" s="49">
        <v>13000</v>
      </c>
      <c r="E39" s="49">
        <v>0</v>
      </c>
      <c r="F39" s="49">
        <v>0</v>
      </c>
      <c r="G39" s="49">
        <v>0</v>
      </c>
      <c r="H39" s="49">
        <v>0</v>
      </c>
      <c r="I39" s="49">
        <f t="shared" si="2"/>
        <v>-13000</v>
      </c>
      <c r="J39" s="22">
        <v>23</v>
      </c>
      <c r="K39">
        <v>0</v>
      </c>
      <c r="L39" s="23">
        <v>0</v>
      </c>
    </row>
    <row r="40" spans="1:12" ht="15">
      <c r="A40">
        <v>3</v>
      </c>
      <c r="B40" s="48" t="s">
        <v>40</v>
      </c>
      <c r="C40" s="49">
        <v>100</v>
      </c>
      <c r="D40" s="49">
        <v>13000</v>
      </c>
      <c r="E40" s="49">
        <v>0</v>
      </c>
      <c r="F40" s="49">
        <v>0</v>
      </c>
      <c r="G40" s="49">
        <v>0</v>
      </c>
      <c r="H40" s="49">
        <v>0</v>
      </c>
      <c r="I40" s="49">
        <f t="shared" si="2"/>
        <v>-12900</v>
      </c>
      <c r="J40" s="24"/>
      <c r="K40">
        <v>0</v>
      </c>
      <c r="L40" s="23">
        <v>0</v>
      </c>
    </row>
    <row r="41" spans="2:9" s="6" customFormat="1" ht="15">
      <c r="B41" s="11" t="s">
        <v>57</v>
      </c>
      <c r="C41" s="12"/>
      <c r="D41" s="12"/>
      <c r="E41" s="12"/>
      <c r="F41" s="12"/>
      <c r="G41" s="13"/>
      <c r="H41" s="14"/>
      <c r="I41" s="12"/>
    </row>
    <row r="42" spans="1:12" ht="15">
      <c r="A42">
        <v>4</v>
      </c>
      <c r="B42" s="48" t="s">
        <v>41</v>
      </c>
      <c r="C42" s="49">
        <v>2180</v>
      </c>
      <c r="D42" s="49">
        <v>13000</v>
      </c>
      <c r="E42" s="49">
        <v>0</v>
      </c>
      <c r="F42" s="49">
        <v>0</v>
      </c>
      <c r="G42" s="49">
        <v>0</v>
      </c>
      <c r="H42" s="49">
        <v>0</v>
      </c>
      <c r="I42" s="49">
        <f aca="true" t="shared" si="3" ref="I42:I53">H42-G42-F42-E42-D42+C42</f>
        <v>-10820</v>
      </c>
      <c r="J42" s="21">
        <v>24</v>
      </c>
      <c r="K42">
        <f>2180-L42</f>
        <v>800</v>
      </c>
      <c r="L42" s="23">
        <v>1380</v>
      </c>
    </row>
    <row r="43" spans="1:13" ht="15">
      <c r="A43">
        <v>4</v>
      </c>
      <c r="B43" s="48" t="s">
        <v>97</v>
      </c>
      <c r="C43" s="49">
        <v>505</v>
      </c>
      <c r="D43" s="49">
        <v>13000</v>
      </c>
      <c r="E43" s="49">
        <v>0</v>
      </c>
      <c r="F43" s="49">
        <v>0</v>
      </c>
      <c r="G43" s="49">
        <v>0</v>
      </c>
      <c r="H43" s="49">
        <v>0</v>
      </c>
      <c r="I43" s="49">
        <f t="shared" si="3"/>
        <v>-12495</v>
      </c>
      <c r="J43" s="22">
        <v>25</v>
      </c>
      <c r="K43">
        <v>0</v>
      </c>
      <c r="L43" s="23">
        <v>0</v>
      </c>
      <c r="M43">
        <v>1405476</v>
      </c>
    </row>
    <row r="44" spans="1:13" ht="15">
      <c r="A44">
        <v>4</v>
      </c>
      <c r="B44" s="48" t="s">
        <v>31</v>
      </c>
      <c r="C44" s="49">
        <v>0</v>
      </c>
      <c r="D44" s="49">
        <v>13000</v>
      </c>
      <c r="E44" s="49">
        <v>0</v>
      </c>
      <c r="F44" s="49">
        <v>0</v>
      </c>
      <c r="G44" s="49">
        <v>0</v>
      </c>
      <c r="H44" s="49">
        <v>0</v>
      </c>
      <c r="I44" s="49">
        <f t="shared" si="3"/>
        <v>-13000</v>
      </c>
      <c r="J44" s="21">
        <v>26</v>
      </c>
      <c r="K44">
        <v>0</v>
      </c>
      <c r="L44" s="23">
        <v>0</v>
      </c>
      <c r="M44" s="7">
        <f>H54</f>
        <v>0</v>
      </c>
    </row>
    <row r="45" spans="1:12" ht="15">
      <c r="A45">
        <v>4</v>
      </c>
      <c r="B45" s="48" t="s">
        <v>45</v>
      </c>
      <c r="C45" s="49">
        <v>1820</v>
      </c>
      <c r="D45" s="49">
        <v>13000</v>
      </c>
      <c r="E45" s="49">
        <v>0</v>
      </c>
      <c r="F45" s="49">
        <v>0</v>
      </c>
      <c r="G45" s="49">
        <v>0</v>
      </c>
      <c r="H45" s="49">
        <v>0</v>
      </c>
      <c r="I45" s="49">
        <f t="shared" si="3"/>
        <v>-11180</v>
      </c>
      <c r="J45" s="5">
        <v>27</v>
      </c>
      <c r="K45" s="19">
        <v>0</v>
      </c>
      <c r="L45" s="19">
        <v>0</v>
      </c>
    </row>
    <row r="46" spans="1:14" ht="15">
      <c r="A46">
        <v>4</v>
      </c>
      <c r="B46" s="48" t="s">
        <v>46</v>
      </c>
      <c r="C46" s="49">
        <v>-2100</v>
      </c>
      <c r="D46" s="49">
        <v>13000</v>
      </c>
      <c r="E46" s="49">
        <v>0</v>
      </c>
      <c r="F46" s="49">
        <v>0</v>
      </c>
      <c r="G46" s="49">
        <v>0</v>
      </c>
      <c r="H46" s="49">
        <v>0</v>
      </c>
      <c r="I46" s="49">
        <f t="shared" si="3"/>
        <v>-15100</v>
      </c>
      <c r="J46" s="21">
        <v>28</v>
      </c>
      <c r="L46" s="23">
        <v>1100</v>
      </c>
      <c r="M46">
        <f>M43-M44</f>
        <v>1405476</v>
      </c>
      <c r="N46" t="s">
        <v>89</v>
      </c>
    </row>
    <row r="47" spans="1:10" ht="15">
      <c r="A47">
        <v>4</v>
      </c>
      <c r="B47" s="48" t="s">
        <v>35</v>
      </c>
      <c r="C47" s="49">
        <v>-780</v>
      </c>
      <c r="D47" s="49">
        <v>13000</v>
      </c>
      <c r="E47" s="49">
        <v>0</v>
      </c>
      <c r="F47" s="49">
        <v>0</v>
      </c>
      <c r="G47" s="49">
        <v>0</v>
      </c>
      <c r="H47" s="49">
        <v>0</v>
      </c>
      <c r="I47" s="49">
        <f t="shared" si="3"/>
        <v>-13780</v>
      </c>
      <c r="J47" s="22">
        <v>29</v>
      </c>
    </row>
    <row r="48" spans="1:12" ht="15">
      <c r="A48">
        <v>4</v>
      </c>
      <c r="B48" s="48" t="s">
        <v>36</v>
      </c>
      <c r="C48" s="49">
        <v>-30</v>
      </c>
      <c r="D48" s="49">
        <v>13000</v>
      </c>
      <c r="E48" s="49">
        <v>0</v>
      </c>
      <c r="F48" s="49">
        <v>0</v>
      </c>
      <c r="G48" s="49">
        <v>0</v>
      </c>
      <c r="H48" s="49">
        <v>0</v>
      </c>
      <c r="I48" s="49">
        <f t="shared" si="3"/>
        <v>-13030</v>
      </c>
      <c r="J48" s="21">
        <v>30</v>
      </c>
      <c r="K48">
        <f>J48-L48</f>
        <v>-1350</v>
      </c>
      <c r="L48" s="20">
        <v>1380</v>
      </c>
    </row>
    <row r="49" spans="1:12" ht="15">
      <c r="A49">
        <v>4</v>
      </c>
      <c r="B49" s="48" t="s">
        <v>48</v>
      </c>
      <c r="C49" s="49">
        <v>700</v>
      </c>
      <c r="D49" s="49">
        <v>13000</v>
      </c>
      <c r="E49" s="49">
        <v>0</v>
      </c>
      <c r="F49" s="49">
        <v>0</v>
      </c>
      <c r="G49" s="49">
        <v>0</v>
      </c>
      <c r="H49" s="49">
        <v>0</v>
      </c>
      <c r="I49" s="49">
        <f t="shared" si="3"/>
        <v>-12300</v>
      </c>
      <c r="J49" s="27"/>
      <c r="K49">
        <v>0</v>
      </c>
      <c r="L49">
        <v>0</v>
      </c>
    </row>
    <row r="50" spans="1:12" ht="15">
      <c r="A50">
        <v>4</v>
      </c>
      <c r="B50" s="48" t="s">
        <v>50</v>
      </c>
      <c r="C50" s="49">
        <v>0</v>
      </c>
      <c r="D50" s="49">
        <v>13000</v>
      </c>
      <c r="E50" s="49">
        <v>0</v>
      </c>
      <c r="F50" s="49">
        <v>0</v>
      </c>
      <c r="G50" s="49">
        <v>0</v>
      </c>
      <c r="H50" s="49">
        <v>0</v>
      </c>
      <c r="I50" s="49">
        <f t="shared" si="3"/>
        <v>-13000</v>
      </c>
      <c r="J50" s="22">
        <v>31</v>
      </c>
      <c r="K50">
        <v>0</v>
      </c>
      <c r="L50">
        <v>0</v>
      </c>
    </row>
    <row r="51" spans="1:13" ht="15">
      <c r="A51">
        <v>4</v>
      </c>
      <c r="B51" s="48" t="s">
        <v>51</v>
      </c>
      <c r="C51" s="49">
        <v>100</v>
      </c>
      <c r="D51" s="49">
        <v>13000</v>
      </c>
      <c r="E51" s="49">
        <v>0</v>
      </c>
      <c r="F51" s="49">
        <v>0</v>
      </c>
      <c r="G51" s="49">
        <v>0</v>
      </c>
      <c r="H51" s="49">
        <v>0</v>
      </c>
      <c r="I51" s="49">
        <f t="shared" si="3"/>
        <v>-12900</v>
      </c>
      <c r="J51" s="22">
        <v>32</v>
      </c>
      <c r="K51">
        <v>0</v>
      </c>
      <c r="L51">
        <v>0</v>
      </c>
      <c r="M51">
        <v>12825</v>
      </c>
    </row>
    <row r="52" spans="1:12" ht="15">
      <c r="A52">
        <v>4</v>
      </c>
      <c r="B52" s="48" t="s">
        <v>39</v>
      </c>
      <c r="C52" s="49">
        <v>0</v>
      </c>
      <c r="D52" s="49">
        <v>13000</v>
      </c>
      <c r="E52" s="49">
        <v>0</v>
      </c>
      <c r="F52" s="49">
        <v>0</v>
      </c>
      <c r="G52" s="49">
        <v>0</v>
      </c>
      <c r="H52" s="49">
        <v>0</v>
      </c>
      <c r="I52" s="49">
        <f t="shared" si="3"/>
        <v>-13000</v>
      </c>
      <c r="J52" s="24"/>
      <c r="K52">
        <v>0</v>
      </c>
      <c r="L52">
        <v>0</v>
      </c>
    </row>
    <row r="53" spans="1:12" ht="15.75" thickBot="1">
      <c r="A53">
        <v>4</v>
      </c>
      <c r="B53" s="48" t="s">
        <v>52</v>
      </c>
      <c r="C53" s="49">
        <v>3200</v>
      </c>
      <c r="D53" s="49">
        <v>13000</v>
      </c>
      <c r="E53" s="49">
        <v>0</v>
      </c>
      <c r="F53" s="49">
        <v>0</v>
      </c>
      <c r="G53" s="49">
        <v>0</v>
      </c>
      <c r="H53" s="49">
        <v>0</v>
      </c>
      <c r="I53" s="50">
        <f t="shared" si="3"/>
        <v>-9800</v>
      </c>
      <c r="J53" s="22">
        <v>33</v>
      </c>
      <c r="K53" s="19">
        <v>0</v>
      </c>
      <c r="L53" s="19">
        <v>0</v>
      </c>
    </row>
    <row r="54" spans="7:9" ht="15.75" thickBot="1">
      <c r="G54" s="28" t="s">
        <v>94</v>
      </c>
      <c r="H54" s="29">
        <f>SUM(H3:H53)</f>
        <v>0</v>
      </c>
      <c r="I54" s="30">
        <f>SUM(I3:I53)</f>
        <v>-695735</v>
      </c>
    </row>
    <row r="55" spans="10:12" ht="15">
      <c r="J55">
        <f>SUM(J13:J53)</f>
        <v>551</v>
      </c>
      <c r="K55">
        <f>SUM(K3:K53)</f>
        <v>56759</v>
      </c>
      <c r="L55">
        <f>SUM(L3:L53)</f>
        <v>48845</v>
      </c>
    </row>
    <row r="56" spans="3:9" ht="15">
      <c r="C56" s="17">
        <f aca="true" t="shared" si="4" ref="C56:I56">SUM(C3:C53)</f>
        <v>8265</v>
      </c>
      <c r="D56" s="17">
        <f t="shared" si="4"/>
        <v>624000</v>
      </c>
      <c r="E56" s="17">
        <f t="shared" si="4"/>
        <v>0</v>
      </c>
      <c r="F56" s="17">
        <f t="shared" si="4"/>
        <v>80000</v>
      </c>
      <c r="G56" s="17">
        <f t="shared" si="4"/>
        <v>0</v>
      </c>
      <c r="H56" s="17">
        <f t="shared" si="4"/>
        <v>0</v>
      </c>
      <c r="I56" s="17">
        <f t="shared" si="4"/>
        <v>-695735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C17" sqref="C17"/>
    </sheetView>
  </sheetViews>
  <sheetFormatPr defaultColWidth="8.8515625" defaultRowHeight="15"/>
  <sheetData>
    <row r="1" spans="1:18" ht="15">
      <c r="A1" s="8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>
      <c r="A2" s="10" t="s">
        <v>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0" t="s">
        <v>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10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">
      <c r="A5" s="10" t="s">
        <v>62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">
      <c r="A6" s="10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">
      <c r="A7" s="10" t="s">
        <v>64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">
      <c r="A8" s="10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10" t="s">
        <v>66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35" sqref="G35"/>
    </sheetView>
  </sheetViews>
  <sheetFormatPr defaultColWidth="9.140625" defaultRowHeight="15"/>
  <cols>
    <col min="2" max="2" width="27.57421875" style="0" customWidth="1"/>
    <col min="4" max="4" width="16.421875" style="0" bestFit="1" customWidth="1"/>
  </cols>
  <sheetData>
    <row r="1" spans="1:4" ht="15">
      <c r="A1" s="32"/>
      <c r="B1" s="32"/>
      <c r="C1" s="32"/>
      <c r="D1" s="32"/>
    </row>
    <row r="2" spans="1:4" ht="15">
      <c r="A2" s="32"/>
      <c r="B2" s="32"/>
      <c r="C2" s="32"/>
      <c r="D2" s="32"/>
    </row>
    <row r="3" spans="1:4" ht="15.75" thickBot="1">
      <c r="A3" s="32"/>
      <c r="B3" s="32"/>
      <c r="C3" s="32"/>
      <c r="D3" s="32"/>
    </row>
    <row r="4" spans="1:4" ht="15.75" thickBot="1">
      <c r="A4" s="31"/>
      <c r="B4" s="31"/>
      <c r="C4" s="32"/>
      <c r="D4" s="46" t="s">
        <v>96</v>
      </c>
    </row>
    <row r="5" spans="1:4" ht="15">
      <c r="A5" s="33" t="s">
        <v>67</v>
      </c>
      <c r="B5" s="33"/>
      <c r="C5" s="32"/>
      <c r="D5" s="45" t="s">
        <v>67</v>
      </c>
    </row>
    <row r="6" spans="1:4" ht="15.75" thickBot="1">
      <c r="A6" s="33"/>
      <c r="B6" s="33"/>
      <c r="C6" s="32"/>
      <c r="D6" s="47" t="s">
        <v>95</v>
      </c>
    </row>
    <row r="7" spans="1:4" ht="15">
      <c r="A7" s="33" t="s">
        <v>68</v>
      </c>
      <c r="B7" s="33"/>
      <c r="C7" s="32"/>
      <c r="D7" s="39">
        <v>1500550</v>
      </c>
    </row>
    <row r="8" spans="1:4" ht="15">
      <c r="A8" s="33" t="s">
        <v>69</v>
      </c>
      <c r="B8" s="33"/>
      <c r="C8" s="32"/>
      <c r="D8" s="39">
        <v>1466279</v>
      </c>
    </row>
    <row r="9" spans="1:4" ht="15">
      <c r="A9" s="33"/>
      <c r="B9" s="33"/>
      <c r="C9" s="32"/>
      <c r="D9" s="39"/>
    </row>
    <row r="10" spans="1:4" ht="15">
      <c r="A10" s="33" t="s">
        <v>70</v>
      </c>
      <c r="B10" s="33"/>
      <c r="C10" s="32"/>
      <c r="D10" s="39">
        <v>34271</v>
      </c>
    </row>
    <row r="11" spans="1:4" ht="15">
      <c r="A11" s="34"/>
      <c r="B11" s="34"/>
      <c r="C11" s="32"/>
      <c r="D11" s="39"/>
    </row>
    <row r="12" spans="1:4" ht="15">
      <c r="A12" s="31"/>
      <c r="B12" s="31"/>
      <c r="C12" s="32"/>
      <c r="D12" s="39"/>
    </row>
    <row r="13" spans="1:4" ht="15">
      <c r="A13" s="31" t="s">
        <v>71</v>
      </c>
      <c r="B13" s="31"/>
      <c r="C13" s="32"/>
      <c r="D13" s="39" t="s">
        <v>67</v>
      </c>
    </row>
    <row r="14" spans="1:4" ht="15">
      <c r="A14" s="31"/>
      <c r="B14" s="31"/>
      <c r="C14" s="32"/>
      <c r="D14" s="39"/>
    </row>
    <row r="15" spans="1:4" ht="15">
      <c r="A15" s="31" t="s">
        <v>72</v>
      </c>
      <c r="B15" s="35"/>
      <c r="C15" s="32"/>
      <c r="D15" s="39">
        <v>1076000</v>
      </c>
    </row>
    <row r="16" spans="1:4" ht="15">
      <c r="A16" s="31" t="s">
        <v>73</v>
      </c>
      <c r="B16" s="35"/>
      <c r="C16" s="32"/>
      <c r="D16" s="39">
        <v>0</v>
      </c>
    </row>
    <row r="17" spans="1:4" ht="15">
      <c r="A17" s="31" t="s">
        <v>3</v>
      </c>
      <c r="B17" s="35"/>
      <c r="C17" s="32"/>
      <c r="D17" s="39">
        <v>131000</v>
      </c>
    </row>
    <row r="18" spans="1:4" ht="15">
      <c r="A18" s="31" t="s">
        <v>74</v>
      </c>
      <c r="B18" s="35"/>
      <c r="C18" s="32"/>
      <c r="D18" s="39">
        <v>173550</v>
      </c>
    </row>
    <row r="19" spans="1:4" ht="15">
      <c r="A19" s="31" t="s">
        <v>75</v>
      </c>
      <c r="B19" s="35"/>
      <c r="C19" s="32"/>
      <c r="D19" s="39">
        <v>115000</v>
      </c>
    </row>
    <row r="20" spans="1:4" ht="15">
      <c r="A20" s="31" t="s">
        <v>76</v>
      </c>
      <c r="B20" s="35"/>
      <c r="C20" s="32"/>
      <c r="D20" s="40">
        <v>5000</v>
      </c>
    </row>
    <row r="21" spans="1:4" ht="15">
      <c r="A21" s="31"/>
      <c r="B21" s="31"/>
      <c r="C21" s="32"/>
      <c r="D21" s="38"/>
    </row>
    <row r="22" spans="1:4" ht="15">
      <c r="A22" s="31"/>
      <c r="B22" s="42" t="s">
        <v>68</v>
      </c>
      <c r="C22" s="43"/>
      <c r="D22" s="44">
        <v>1500550</v>
      </c>
    </row>
    <row r="23" spans="1:4" ht="15">
      <c r="A23" s="31"/>
      <c r="B23" s="31"/>
      <c r="C23" s="32"/>
      <c r="D23" s="38"/>
    </row>
    <row r="24" spans="1:4" ht="15">
      <c r="A24" s="31" t="s">
        <v>77</v>
      </c>
      <c r="B24" s="31"/>
      <c r="C24" s="32"/>
      <c r="D24" s="38"/>
    </row>
    <row r="25" spans="1:4" ht="15">
      <c r="A25" s="31"/>
      <c r="B25" s="31"/>
      <c r="C25" s="32"/>
      <c r="D25" s="41"/>
    </row>
    <row r="26" spans="1:4" ht="15">
      <c r="A26" s="31" t="s">
        <v>78</v>
      </c>
      <c r="B26" s="36"/>
      <c r="C26" s="32"/>
      <c r="D26" s="39">
        <v>510522</v>
      </c>
    </row>
    <row r="27" spans="1:4" ht="15">
      <c r="A27" s="31" t="s">
        <v>4</v>
      </c>
      <c r="B27" s="36"/>
      <c r="C27" s="32"/>
      <c r="D27" s="39">
        <v>418000</v>
      </c>
    </row>
    <row r="28" spans="1:4" ht="15">
      <c r="A28" s="31" t="s">
        <v>79</v>
      </c>
      <c r="B28" s="36"/>
      <c r="C28" s="32"/>
      <c r="D28" s="39">
        <v>150000</v>
      </c>
    </row>
    <row r="29" spans="1:4" ht="15">
      <c r="A29" s="31" t="s">
        <v>75</v>
      </c>
      <c r="B29" s="36"/>
      <c r="C29" s="32"/>
      <c r="D29" s="39">
        <v>115000</v>
      </c>
    </row>
    <row r="30" spans="1:4" ht="15">
      <c r="A30" s="31" t="s">
        <v>80</v>
      </c>
      <c r="B30" s="36"/>
      <c r="C30" s="32"/>
      <c r="D30" s="39">
        <v>35000</v>
      </c>
    </row>
    <row r="31" spans="1:4" ht="15">
      <c r="A31" s="31" t="s">
        <v>81</v>
      </c>
      <c r="B31" s="36"/>
      <c r="C31" s="32"/>
      <c r="D31" s="39">
        <v>106957</v>
      </c>
    </row>
    <row r="32" spans="1:4" ht="15">
      <c r="A32" s="31" t="s">
        <v>82</v>
      </c>
      <c r="B32" s="36"/>
      <c r="C32" s="32"/>
      <c r="D32" s="39">
        <v>30000</v>
      </c>
    </row>
    <row r="33" spans="1:4" ht="15">
      <c r="A33" s="31" t="s">
        <v>83</v>
      </c>
      <c r="B33" s="36"/>
      <c r="C33" s="32"/>
      <c r="D33" s="39">
        <v>45000</v>
      </c>
    </row>
    <row r="34" spans="1:4" ht="15">
      <c r="A34" s="31" t="s">
        <v>84</v>
      </c>
      <c r="B34" s="36"/>
      <c r="C34" s="32"/>
      <c r="D34" s="39">
        <v>10800</v>
      </c>
    </row>
    <row r="35" spans="1:4" ht="15">
      <c r="A35" s="31" t="s">
        <v>85</v>
      </c>
      <c r="B35" s="36"/>
      <c r="C35" s="32"/>
      <c r="D35" s="39">
        <v>25000</v>
      </c>
    </row>
    <row r="36" spans="1:4" ht="15">
      <c r="A36" s="31" t="s">
        <v>86</v>
      </c>
      <c r="B36" s="36"/>
      <c r="C36" s="32"/>
      <c r="D36" s="39">
        <v>0</v>
      </c>
    </row>
    <row r="37" spans="1:4" ht="15">
      <c r="A37" s="31" t="s">
        <v>87</v>
      </c>
      <c r="B37" s="36"/>
      <c r="C37" s="32"/>
      <c r="D37" s="39">
        <v>0</v>
      </c>
    </row>
    <row r="38" spans="1:4" ht="15">
      <c r="A38" s="31" t="s">
        <v>88</v>
      </c>
      <c r="B38" s="36"/>
      <c r="C38" s="32"/>
      <c r="D38" s="39">
        <v>15000</v>
      </c>
    </row>
    <row r="39" spans="1:4" ht="15">
      <c r="A39" s="31" t="s">
        <v>76</v>
      </c>
      <c r="B39" s="36"/>
      <c r="C39" s="32"/>
      <c r="D39" s="40">
        <v>5000</v>
      </c>
    </row>
    <row r="40" spans="1:4" ht="15.75" thickBot="1">
      <c r="A40" s="31"/>
      <c r="B40" s="31"/>
      <c r="C40" s="32"/>
      <c r="D40" s="38"/>
    </row>
    <row r="41" spans="1:4" ht="15.75" thickBot="1">
      <c r="A41" s="37" t="s">
        <v>69</v>
      </c>
      <c r="B41" s="31"/>
      <c r="C41" s="32"/>
      <c r="D41" s="44">
        <v>1466279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michael-johnson</dc:creator>
  <cp:keywords/>
  <dc:description/>
  <cp:lastModifiedBy>Seddon, Matthew</cp:lastModifiedBy>
  <cp:lastPrinted>2014-06-18T09:22:37Z</cp:lastPrinted>
  <dcterms:created xsi:type="dcterms:W3CDTF">2013-09-23T06:08:28Z</dcterms:created>
  <dcterms:modified xsi:type="dcterms:W3CDTF">2014-09-15T09:26:56Z</dcterms:modified>
  <cp:category/>
  <cp:version/>
  <cp:contentType/>
  <cp:contentStatus/>
</cp:coreProperties>
</file>